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4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'Sheet1'!$A$1:$N$51</definedName>
  </definedNames>
  <calcPr fullCalcOnLoad="1"/>
</workbook>
</file>

<file path=xl/comments1.xml><?xml version="1.0" encoding="utf-8"?>
<comments xmlns="http://schemas.openxmlformats.org/spreadsheetml/2006/main">
  <authors>
    <author>C
</author>
  </authors>
  <commentList>
    <comment ref="H33" authorId="0">
      <text>
        <r>
          <rPr>
            <b/>
            <sz val="8"/>
            <rFont val="Tahoma"/>
            <family val="0"/>
          </rPr>
          <t>my value from draft report</t>
        </r>
      </text>
    </comment>
    <comment ref="F33" authorId="0">
      <text>
        <r>
          <rPr>
            <b/>
            <sz val="8"/>
            <rFont val="Tahoma"/>
            <family val="0"/>
          </rPr>
          <t>my value from draft report</t>
        </r>
      </text>
    </comment>
    <comment ref="B33" authorId="0">
      <text>
        <r>
          <rPr>
            <b/>
            <sz val="8"/>
            <rFont val="Tahoma"/>
            <family val="0"/>
          </rPr>
          <t>= 0.212 tCO2/MWh</t>
        </r>
      </text>
    </comment>
    <comment ref="D33" authorId="0">
      <text>
        <r>
          <rPr>
            <b/>
            <sz val="8"/>
            <rFont val="Tahoma"/>
            <family val="0"/>
          </rPr>
          <t xml:space="preserve">= 0.381 tCO2/MWh
</t>
        </r>
      </text>
    </comment>
    <comment ref="B47" authorId="0">
      <text>
        <r>
          <rPr>
            <b/>
            <sz val="8"/>
            <rFont val="Tahoma"/>
            <family val="0"/>
          </rPr>
          <t>Already exceeded in March 2008 
2.913 p/kWh
or w/o VAT
2.774 p/kWh</t>
        </r>
      </text>
    </comment>
    <comment ref="B49" authorId="0">
      <text>
        <r>
          <rPr>
            <b/>
            <sz val="8"/>
            <rFont val="Tahoma"/>
            <family val="0"/>
          </rPr>
          <t>Already exceeded in March 2008
10.458 p/kWh
or w/o VAT
9.96 p/kWh</t>
        </r>
      </text>
    </comment>
    <comment ref="B43" authorId="0">
      <text>
        <r>
          <rPr>
            <b/>
            <sz val="8"/>
            <rFont val="Tahoma"/>
            <family val="0"/>
          </rPr>
          <t>Lower than my value, based on actual, of
0.546 kgCO2/kWh</t>
        </r>
      </text>
    </comment>
    <comment ref="B44" authorId="0">
      <text>
        <r>
          <rPr>
            <b/>
            <sz val="8"/>
            <rFont val="Tahoma"/>
            <family val="0"/>
          </rPr>
          <t>Lower than my value, based on actual, of
0.194 kgCO2/kWh</t>
        </r>
      </text>
    </comment>
    <comment ref="H7" authorId="0">
      <text>
        <r>
          <rPr>
            <b/>
            <sz val="8"/>
            <rFont val="Tahoma"/>
            <family val="0"/>
          </rPr>
          <t>Adjusted for £ 5000 cost of wet CH</t>
        </r>
      </text>
    </comment>
    <comment ref="G3" authorId="0">
      <text>
        <r>
          <rPr>
            <b/>
            <sz val="8"/>
            <rFont val="Tahoma"/>
            <family val="0"/>
          </rPr>
          <t>Inferred from columns either side</t>
        </r>
      </text>
    </comment>
    <comment ref="G18" authorId="0">
      <text>
        <r>
          <rPr>
            <b/>
            <sz val="8"/>
            <rFont val="Tahoma"/>
            <family val="0"/>
          </rPr>
          <t>Odd !</t>
        </r>
      </text>
    </comment>
    <comment ref="G26" authorId="0">
      <text>
        <r>
          <rPr>
            <b/>
            <sz val="8"/>
            <rFont val="Tahoma"/>
            <family val="0"/>
          </rPr>
          <t>Odd !</t>
        </r>
      </text>
    </comment>
    <comment ref="G9" authorId="0">
      <text>
        <r>
          <rPr>
            <b/>
            <sz val="8"/>
            <rFont val="Tahoma"/>
            <family val="0"/>
          </rPr>
          <t>Odd !</t>
        </r>
      </text>
    </comment>
    <comment ref="G8" authorId="0">
      <text>
        <r>
          <rPr>
            <b/>
            <sz val="8"/>
            <rFont val="Tahoma"/>
            <family val="0"/>
          </rPr>
          <t>Odd !</t>
        </r>
      </text>
    </comment>
    <comment ref="A12" authorId="0">
      <text>
        <r>
          <rPr>
            <b/>
            <sz val="8"/>
            <rFont val="Tahoma"/>
            <family val="0"/>
          </rPr>
          <t>Note error on p 89</t>
        </r>
      </text>
    </comment>
    <comment ref="J7" authorId="0">
      <text>
        <r>
          <rPr>
            <b/>
            <sz val="8"/>
            <rFont val="Tahoma"/>
            <family val="0"/>
          </rPr>
          <t>Back-calculated
See also para 235.</t>
        </r>
      </text>
    </comment>
    <comment ref="N13" authorId="0">
      <text>
        <r>
          <rPr>
            <b/>
            <sz val="8"/>
            <rFont val="Tahoma"/>
            <family val="0"/>
          </rPr>
          <t>Slightly high</t>
        </r>
      </text>
    </comment>
    <comment ref="N20" authorId="0">
      <text>
        <r>
          <rPr>
            <b/>
            <sz val="8"/>
            <rFont val="Tahoma"/>
            <family val="0"/>
          </rPr>
          <t>Slightly high</t>
        </r>
      </text>
    </comment>
    <comment ref="N22" authorId="0">
      <text>
        <r>
          <rPr>
            <b/>
            <sz val="8"/>
            <rFont val="Tahoma"/>
            <family val="0"/>
          </rPr>
          <t>Slightly high</t>
        </r>
      </text>
    </comment>
    <comment ref="N16" authorId="0">
      <text>
        <r>
          <rPr>
            <b/>
            <sz val="8"/>
            <rFont val="Tahoma"/>
            <family val="0"/>
          </rPr>
          <t>Slightly low</t>
        </r>
      </text>
    </comment>
    <comment ref="N19" authorId="0">
      <text>
        <r>
          <rPr>
            <b/>
            <sz val="8"/>
            <rFont val="Tahoma"/>
            <family val="0"/>
          </rPr>
          <t>Slightly high</t>
        </r>
      </text>
    </comment>
    <comment ref="N26" authorId="0">
      <text>
        <r>
          <rPr>
            <b/>
            <sz val="8"/>
            <rFont val="Tahoma"/>
            <family val="0"/>
          </rPr>
          <t>Relative to 0.55, this is slightly more than the 50% that they said they took as renewable, para 243.</t>
        </r>
      </text>
    </comment>
    <comment ref="N18" authorId="0">
      <text>
        <r>
          <rPr>
            <b/>
            <sz val="8"/>
            <rFont val="Tahoma"/>
            <family val="0"/>
          </rPr>
          <t>Slightly high</t>
        </r>
      </text>
    </comment>
    <comment ref="N27" authorId="0">
      <text>
        <r>
          <rPr>
            <b/>
            <sz val="8"/>
            <rFont val="Tahoma"/>
            <family val="0"/>
          </rPr>
          <t>Lower than 0.32</t>
        </r>
      </text>
    </comment>
    <comment ref="N9" authorId="0">
      <text>
        <r>
          <rPr>
            <b/>
            <sz val="8"/>
            <rFont val="Tahoma"/>
            <family val="0"/>
          </rPr>
          <t>This is 1.83 x 0.29</t>
        </r>
      </text>
    </comment>
    <comment ref="N25" authorId="0">
      <text>
        <r>
          <rPr>
            <b/>
            <sz val="8"/>
            <rFont val="Tahoma"/>
            <family val="0"/>
          </rPr>
          <t>This is only 64% of 0.22</t>
        </r>
      </text>
    </comment>
    <comment ref="N28" authorId="0">
      <text>
        <r>
          <rPr>
            <b/>
            <sz val="8"/>
            <rFont val="Tahoma"/>
            <family val="0"/>
          </rPr>
          <t>This is only 50% of 0.1</t>
        </r>
      </text>
    </comment>
    <comment ref="N8" authorId="0">
      <text>
        <r>
          <rPr>
            <b/>
            <sz val="8"/>
            <rFont val="Tahoma"/>
            <family val="0"/>
          </rPr>
          <t>This is only 66% of 0.12</t>
        </r>
      </text>
    </comment>
    <comment ref="N14" authorId="0">
      <text>
        <r>
          <rPr>
            <b/>
            <sz val="8"/>
            <rFont val="Tahoma"/>
            <family val="0"/>
          </rPr>
          <t>Boiler effy of 0.9 increases it to 1.29 x 3.3</t>
        </r>
      </text>
    </comment>
    <comment ref="M14" authorId="0">
      <text>
        <r>
          <rPr>
            <b/>
            <sz val="8"/>
            <rFont val="Tahoma"/>
            <family val="0"/>
          </rPr>
          <t>Boiler effy of 0.9 increases carbon saving coefficient of heat to 0.064</t>
        </r>
      </text>
    </comment>
  </commentList>
</comments>
</file>

<file path=xl/sharedStrings.xml><?xml version="1.0" encoding="utf-8"?>
<sst xmlns="http://schemas.openxmlformats.org/spreadsheetml/2006/main" count="117" uniqueCount="101">
  <si>
    <t>Reverse Engineered Version of OCC Marginal Abatement Cost Curve for Heat, Gordon Taylor, 2008-03-03</t>
  </si>
  <si>
    <t>Reference 'Heat Call for Evidence', 2008, January, p 87.</t>
  </si>
  <si>
    <t>Technology/Measure</t>
  </si>
  <si>
    <t>Residential biomass relative to electricity</t>
  </si>
  <si>
    <t>Solar thermal relative to electricity</t>
  </si>
  <si>
    <t>Conversion of electric heating to district heating</t>
  </si>
  <si>
    <t>Commercial biomass relative to oil</t>
  </si>
  <si>
    <t>Surplus heat from industry (implies DH)</t>
  </si>
  <si>
    <t>District heating in dense residential areas</t>
  </si>
  <si>
    <t>Industrial biomass relative to oil</t>
  </si>
  <si>
    <t>District heating in new build housing</t>
  </si>
  <si>
    <t>Industrial biomass relative to gas</t>
  </si>
  <si>
    <t>Commercial biomass relative to electricity</t>
  </si>
  <si>
    <t>Industrial biomass relative to electricity</t>
  </si>
  <si>
    <t>Residential biomass relative to gas</t>
  </si>
  <si>
    <t>Solar thermal relative to oil</t>
  </si>
  <si>
    <t>Heat pumps relative to oil</t>
  </si>
  <si>
    <t>Abatement Cost</t>
  </si>
  <si>
    <t>(£/tCO2)</t>
  </si>
  <si>
    <t>Heat pumps relative to electricity</t>
  </si>
  <si>
    <t>Commercial biomass relative to gas</t>
  </si>
  <si>
    <t>Solar thermal relative to gas</t>
  </si>
  <si>
    <t>Technology</t>
  </si>
  <si>
    <t>Para. 223</t>
  </si>
  <si>
    <t>Gas</t>
  </si>
  <si>
    <t>Oil</t>
  </si>
  <si>
    <t>Electricity</t>
  </si>
  <si>
    <t>Carbon Savings (tC) per MWh relative to:</t>
  </si>
  <si>
    <t>Cumulative Abatement</t>
  </si>
  <si>
    <t>Potential (MtCO2)</t>
  </si>
  <si>
    <t>Abatement Potential</t>
  </si>
  <si>
    <t>2020 (MtCO2)</t>
  </si>
  <si>
    <t>p 89</t>
  </si>
  <si>
    <t>Biomass</t>
  </si>
  <si>
    <t>GSHP</t>
  </si>
  <si>
    <t>Solar Thermal</t>
  </si>
  <si>
    <t>AD</t>
  </si>
  <si>
    <t>EfW</t>
  </si>
  <si>
    <t>ASHP</t>
  </si>
  <si>
    <t>Carbon Intensity - tC/MWh</t>
  </si>
  <si>
    <t>Para. 227</t>
  </si>
  <si>
    <t>Factor</t>
  </si>
  <si>
    <t>Figure</t>
  </si>
  <si>
    <t>Unit</t>
  </si>
  <si>
    <t>Source</t>
  </si>
  <si>
    <t>Discount rate</t>
  </si>
  <si>
    <t>Treasury Green Book</t>
  </si>
  <si>
    <t>Emissions factor: grid electricity</t>
  </si>
  <si>
    <t>kgCO2/kWh</t>
  </si>
  <si>
    <t>Defra</t>
  </si>
  <si>
    <t>Emissions factor: gas</t>
  </si>
  <si>
    <t>Electricity export price</t>
  </si>
  <si>
    <t>p/kWh</t>
  </si>
  <si>
    <t>Industry source</t>
  </si>
  <si>
    <t>CHP gas price (district heating)</t>
  </si>
  <si>
    <t>BERR 2020 commercial gas price</t>
  </si>
  <si>
    <t>Residential boiler gas price</t>
  </si>
  <si>
    <t>BERR 2020 residential gas price</t>
  </si>
  <si>
    <t>Electricity purchase price (district heating)</t>
  </si>
  <si>
    <t>BERR 2020 commercial electricity price</t>
  </si>
  <si>
    <t>BERR 2020 residential electricity price</t>
  </si>
  <si>
    <t>Domestic electricity sales price</t>
  </si>
  <si>
    <t>Electricity sales price (industrial CHP)</t>
  </si>
  <si>
    <t>BERR 2020 price</t>
  </si>
  <si>
    <t>BERR 2020 energy and carbon emissions projects</t>
  </si>
  <si>
    <t>p 93 et seq</t>
  </si>
  <si>
    <t>Carbon Cost Effectiveness</t>
  </si>
  <si>
    <t>£/MWh</t>
  </si>
  <si>
    <t>Support Req'd</t>
  </si>
  <si>
    <t>tCO2/MWh</t>
  </si>
  <si>
    <t>CO2 Intensity</t>
  </si>
  <si>
    <t>Gas purchase price (Industrial CHP and CCGT)</t>
  </si>
  <si>
    <t>EfW CHP (relative to gas)</t>
  </si>
  <si>
    <t>Inferred Delta</t>
  </si>
  <si>
    <t>AD CHP (relative to gas)</t>
  </si>
  <si>
    <t>District heating in city centre schemes (relative to gas)</t>
  </si>
  <si>
    <t>Heat pumps relative to gas</t>
  </si>
  <si>
    <t>Residential biomass relative to oil</t>
  </si>
  <si>
    <t>Conversion of district heating to CHP</t>
  </si>
  <si>
    <t>OCC</t>
  </si>
  <si>
    <t>Aberdeen</t>
  </si>
  <si>
    <t>Pimlico</t>
  </si>
  <si>
    <t>Industrial CHP (relative to gas)</t>
  </si>
  <si>
    <t>Connective</t>
  </si>
  <si>
    <t>p 94 et seq</t>
  </si>
  <si>
    <t>TWh/y</t>
  </si>
  <si>
    <t>Share</t>
  </si>
  <si>
    <t>%</t>
  </si>
  <si>
    <t>Load</t>
  </si>
  <si>
    <t>tC/MWh</t>
  </si>
  <si>
    <t>C. Svg. Coeff.</t>
  </si>
  <si>
    <t>C. Saving</t>
  </si>
  <si>
    <t>MtCO2/y</t>
  </si>
  <si>
    <t>Total</t>
  </si>
  <si>
    <t>Extrapolated</t>
  </si>
  <si>
    <t>20 more</t>
  </si>
  <si>
    <t>50% of total</t>
  </si>
  <si>
    <t>About 35 schemes</t>
  </si>
  <si>
    <t>405,600 homes</t>
  </si>
  <si>
    <t>Half of total</t>
  </si>
  <si>
    <t>No data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</si>
</sst>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46.421875" style="0" customWidth="1"/>
    <col min="2" max="2" width="15.57421875" style="0" customWidth="1"/>
    <col min="3" max="3" width="19.7109375" style="0" customWidth="1"/>
    <col min="4" max="4" width="21.57421875" style="0" customWidth="1"/>
    <col min="7" max="7" width="10.7109375" style="0" customWidth="1"/>
    <col min="10" max="10" width="12.7109375" style="0" customWidth="1"/>
  </cols>
  <sheetData>
    <row r="1" ht="12.75">
      <c r="A1" s="1" t="s">
        <v>0</v>
      </c>
    </row>
    <row r="2" ht="12.75">
      <c r="A2" t="s">
        <v>1</v>
      </c>
    </row>
    <row r="3" spans="1:14" ht="12.75">
      <c r="A3" s="2" t="s">
        <v>32</v>
      </c>
      <c r="B3" s="2"/>
      <c r="C3" s="2"/>
      <c r="D3" s="2"/>
      <c r="F3" s="2" t="s">
        <v>65</v>
      </c>
      <c r="G3" s="2" t="s">
        <v>73</v>
      </c>
      <c r="H3" s="2"/>
      <c r="J3" s="2" t="s">
        <v>84</v>
      </c>
      <c r="K3" s="2"/>
      <c r="L3" s="2"/>
      <c r="M3" s="2"/>
      <c r="N3" s="2"/>
    </row>
    <row r="4" spans="1:14" ht="12.75">
      <c r="A4" s="3" t="s">
        <v>2</v>
      </c>
      <c r="B4" s="3" t="s">
        <v>17</v>
      </c>
      <c r="C4" s="3" t="s">
        <v>30</v>
      </c>
      <c r="D4" s="3" t="s">
        <v>28</v>
      </c>
      <c r="F4" s="2" t="s">
        <v>68</v>
      </c>
      <c r="G4" s="2" t="s">
        <v>70</v>
      </c>
      <c r="H4" s="2" t="s">
        <v>66</v>
      </c>
      <c r="J4" s="2" t="s">
        <v>93</v>
      </c>
      <c r="K4" s="2" t="s">
        <v>86</v>
      </c>
      <c r="L4" s="2" t="s">
        <v>88</v>
      </c>
      <c r="M4" s="2" t="s">
        <v>90</v>
      </c>
      <c r="N4" s="2" t="s">
        <v>91</v>
      </c>
    </row>
    <row r="5" spans="1:14" ht="12.75">
      <c r="A5" s="3"/>
      <c r="B5" s="3" t="s">
        <v>18</v>
      </c>
      <c r="C5" s="3" t="s">
        <v>31</v>
      </c>
      <c r="D5" s="3" t="s">
        <v>29</v>
      </c>
      <c r="F5" s="2" t="s">
        <v>67</v>
      </c>
      <c r="G5" s="2" t="s">
        <v>69</v>
      </c>
      <c r="H5" s="2" t="s">
        <v>18</v>
      </c>
      <c r="J5" s="2" t="s">
        <v>85</v>
      </c>
      <c r="K5" s="2" t="s">
        <v>87</v>
      </c>
      <c r="L5" s="2" t="s">
        <v>85</v>
      </c>
      <c r="M5" s="2" t="s">
        <v>89</v>
      </c>
      <c r="N5" s="2" t="s">
        <v>92</v>
      </c>
    </row>
    <row r="6" spans="1:14" ht="12.75">
      <c r="A6" s="2" t="s">
        <v>75</v>
      </c>
      <c r="B6" s="2">
        <v>-110.64</v>
      </c>
      <c r="C6" s="2">
        <v>0.04</v>
      </c>
      <c r="D6" s="2">
        <f>C6</f>
        <v>0.04</v>
      </c>
      <c r="F6" s="2" t="s">
        <v>79</v>
      </c>
      <c r="G6" s="7"/>
      <c r="H6" s="2">
        <v>-110.64</v>
      </c>
      <c r="J6" s="2" t="s">
        <v>95</v>
      </c>
      <c r="K6" s="2"/>
      <c r="L6" s="2"/>
      <c r="M6" s="7"/>
      <c r="N6" s="10" t="s">
        <v>100</v>
      </c>
    </row>
    <row r="7" spans="1:14" ht="12.75">
      <c r="A7" s="2" t="s">
        <v>3</v>
      </c>
      <c r="B7" s="2">
        <v>-101</v>
      </c>
      <c r="C7" s="2">
        <v>1.52</v>
      </c>
      <c r="D7" s="2">
        <f>D6+C7</f>
        <v>1.56</v>
      </c>
      <c r="F7" s="2">
        <v>-30</v>
      </c>
      <c r="G7" s="7">
        <f>F7/H7</f>
        <v>0.297029702970297</v>
      </c>
      <c r="H7" s="2">
        <v>-101</v>
      </c>
      <c r="J7" s="2">
        <v>16</v>
      </c>
      <c r="K7" s="2">
        <v>25</v>
      </c>
      <c r="L7" s="2">
        <f>J7*K7/100</f>
        <v>4</v>
      </c>
      <c r="M7" s="7">
        <v>0.104</v>
      </c>
      <c r="N7" s="10">
        <f>L7*M7*44/12</f>
        <v>1.5253333333333332</v>
      </c>
    </row>
    <row r="8" spans="1:14" ht="12.75">
      <c r="A8" s="2" t="s">
        <v>19</v>
      </c>
      <c r="B8" s="2">
        <v>-86</v>
      </c>
      <c r="C8" s="2">
        <v>0.12</v>
      </c>
      <c r="D8" s="2">
        <f aca="true" t="shared" si="0" ref="D8:D28">D7+C8</f>
        <v>1.6800000000000002</v>
      </c>
      <c r="F8" s="2">
        <v>5.5</v>
      </c>
      <c r="G8" s="7">
        <f>F8/H8</f>
        <v>-0.06395348837209303</v>
      </c>
      <c r="H8" s="2">
        <v>-86</v>
      </c>
      <c r="J8" s="2">
        <v>0.6</v>
      </c>
      <c r="K8" s="2">
        <v>50</v>
      </c>
      <c r="L8" s="2">
        <f>J8*K8/100</f>
        <v>0.3</v>
      </c>
      <c r="M8" s="7">
        <v>0.071</v>
      </c>
      <c r="N8" s="10">
        <f>L8*M8*44/12</f>
        <v>0.07809999999999999</v>
      </c>
    </row>
    <row r="9" spans="1:14" ht="12.75">
      <c r="A9" s="2" t="s">
        <v>4</v>
      </c>
      <c r="B9" s="2">
        <v>-54</v>
      </c>
      <c r="C9" s="2">
        <v>0.29</v>
      </c>
      <c r="D9" s="2">
        <f t="shared" si="0"/>
        <v>1.9700000000000002</v>
      </c>
      <c r="F9" s="2">
        <v>9.5</v>
      </c>
      <c r="G9" s="7">
        <f>F9/H9</f>
        <v>-0.17592592592592593</v>
      </c>
      <c r="H9" s="2">
        <v>-54</v>
      </c>
      <c r="J9" s="2"/>
      <c r="K9" s="2"/>
      <c r="L9" s="2">
        <v>1.4</v>
      </c>
      <c r="M9" s="7">
        <v>0.104</v>
      </c>
      <c r="N9" s="10">
        <f>L9*M9*44/12</f>
        <v>0.5338666666666666</v>
      </c>
    </row>
    <row r="10" spans="1:14" ht="12.75">
      <c r="A10" s="2" t="s">
        <v>5</v>
      </c>
      <c r="B10" s="2">
        <v>-48.62</v>
      </c>
      <c r="C10" s="2">
        <v>0.42</v>
      </c>
      <c r="D10" s="2">
        <f t="shared" si="0"/>
        <v>2.39</v>
      </c>
      <c r="F10" s="2" t="s">
        <v>80</v>
      </c>
      <c r="G10" s="7"/>
      <c r="H10" s="2">
        <v>-48.62</v>
      </c>
      <c r="J10" s="2" t="s">
        <v>96</v>
      </c>
      <c r="K10" s="2"/>
      <c r="L10" s="2"/>
      <c r="M10" s="7"/>
      <c r="N10" s="10">
        <v>0.42</v>
      </c>
    </row>
    <row r="11" spans="1:14" ht="12.75">
      <c r="A11" s="2" t="s">
        <v>82</v>
      </c>
      <c r="B11" s="2">
        <v>-34.99</v>
      </c>
      <c r="C11" s="2">
        <v>9.64</v>
      </c>
      <c r="D11" s="2">
        <f t="shared" si="0"/>
        <v>12.030000000000001</v>
      </c>
      <c r="F11" s="2" t="s">
        <v>79</v>
      </c>
      <c r="G11" s="7"/>
      <c r="H11" s="2">
        <v>-34.99</v>
      </c>
      <c r="J11" s="2" t="s">
        <v>94</v>
      </c>
      <c r="K11" s="2"/>
      <c r="L11" s="2"/>
      <c r="M11" s="7"/>
      <c r="N11" s="10">
        <v>9.64</v>
      </c>
    </row>
    <row r="12" spans="1:14" ht="12.75">
      <c r="A12" s="2" t="s">
        <v>78</v>
      </c>
      <c r="B12" s="2">
        <v>-16.65</v>
      </c>
      <c r="C12" s="2">
        <v>0.58</v>
      </c>
      <c r="D12" s="2">
        <f t="shared" si="0"/>
        <v>12.610000000000001</v>
      </c>
      <c r="F12" s="2" t="s">
        <v>81</v>
      </c>
      <c r="G12" s="7"/>
      <c r="H12" s="2">
        <v>-16.65</v>
      </c>
      <c r="J12" s="2" t="s">
        <v>99</v>
      </c>
      <c r="K12" s="2"/>
      <c r="L12" s="2"/>
      <c r="M12" s="7"/>
      <c r="N12" s="10">
        <v>0.58</v>
      </c>
    </row>
    <row r="13" spans="1:14" ht="12.75">
      <c r="A13" s="2" t="s">
        <v>6</v>
      </c>
      <c r="B13" s="2">
        <v>-4.9</v>
      </c>
      <c r="C13" s="2">
        <v>0.49</v>
      </c>
      <c r="D13" s="2">
        <f t="shared" si="0"/>
        <v>13.100000000000001</v>
      </c>
      <c r="F13" s="2">
        <v>-1.5</v>
      </c>
      <c r="G13" s="7">
        <f>F13/H13</f>
        <v>0.3061224489795918</v>
      </c>
      <c r="H13" s="2">
        <v>-4.9</v>
      </c>
      <c r="J13" s="2">
        <v>2.9</v>
      </c>
      <c r="K13" s="2">
        <v>60</v>
      </c>
      <c r="L13" s="2">
        <f>J13*K13/100</f>
        <v>1.74</v>
      </c>
      <c r="M13" s="7">
        <v>0.078</v>
      </c>
      <c r="N13" s="10">
        <f>L13*M13*44/12</f>
        <v>0.49764</v>
      </c>
    </row>
    <row r="14" spans="1:14" ht="12.75">
      <c r="A14" s="2" t="s">
        <v>7</v>
      </c>
      <c r="B14" s="2">
        <v>-3.27</v>
      </c>
      <c r="C14" s="2">
        <v>3.3</v>
      </c>
      <c r="D14" s="2">
        <f t="shared" si="0"/>
        <v>16.400000000000002</v>
      </c>
      <c r="F14" s="2" t="s">
        <v>83</v>
      </c>
      <c r="G14" s="7"/>
      <c r="H14" s="2">
        <v>-3.27</v>
      </c>
      <c r="J14" s="2"/>
      <c r="K14" s="2"/>
      <c r="L14" s="2">
        <v>18</v>
      </c>
      <c r="M14" s="7">
        <f>0.058/0.9</f>
        <v>0.06444444444444444</v>
      </c>
      <c r="N14" s="10">
        <f>L14*M14*44/12</f>
        <v>4.253333333333333</v>
      </c>
    </row>
    <row r="15" spans="1:14" ht="12.75">
      <c r="A15" s="2" t="s">
        <v>8</v>
      </c>
      <c r="B15" s="2">
        <v>-1.63</v>
      </c>
      <c r="C15" s="2">
        <v>0.08</v>
      </c>
      <c r="D15" s="2">
        <f t="shared" si="0"/>
        <v>16.48</v>
      </c>
      <c r="F15" s="2" t="s">
        <v>79</v>
      </c>
      <c r="G15" s="7"/>
      <c r="H15" s="2">
        <v>-1.63</v>
      </c>
      <c r="J15" s="2" t="s">
        <v>97</v>
      </c>
      <c r="K15" s="2"/>
      <c r="L15" s="2"/>
      <c r="M15" s="7"/>
      <c r="N15" s="10">
        <v>0.08</v>
      </c>
    </row>
    <row r="16" spans="1:14" ht="12.75">
      <c r="A16" s="2" t="s">
        <v>9</v>
      </c>
      <c r="B16" s="2">
        <v>1.1</v>
      </c>
      <c r="C16" s="2">
        <v>1.89</v>
      </c>
      <c r="D16" s="2">
        <f t="shared" si="0"/>
        <v>18.37</v>
      </c>
      <c r="F16" s="2">
        <v>0.5</v>
      </c>
      <c r="G16" s="7">
        <f>F16/H16</f>
        <v>0.45454545454545453</v>
      </c>
      <c r="H16" s="2">
        <v>1.1</v>
      </c>
      <c r="J16" s="2">
        <v>10.85</v>
      </c>
      <c r="K16" s="2">
        <v>60</v>
      </c>
      <c r="L16" s="2">
        <f>J16*K16/100</f>
        <v>6.51</v>
      </c>
      <c r="M16" s="7">
        <v>0.078</v>
      </c>
      <c r="N16" s="10">
        <f>L16*M16*44/12</f>
        <v>1.86186</v>
      </c>
    </row>
    <row r="17" spans="1:14" ht="12.75">
      <c r="A17" s="2" t="s">
        <v>10</v>
      </c>
      <c r="B17" s="2">
        <v>6.82</v>
      </c>
      <c r="C17" s="2">
        <v>0.03</v>
      </c>
      <c r="D17" s="2">
        <f t="shared" si="0"/>
        <v>18.400000000000002</v>
      </c>
      <c r="F17" s="2" t="s">
        <v>79</v>
      </c>
      <c r="G17" s="7"/>
      <c r="H17" s="2">
        <v>6.82</v>
      </c>
      <c r="J17" s="2" t="s">
        <v>98</v>
      </c>
      <c r="K17" s="2"/>
      <c r="L17" s="2"/>
      <c r="M17" s="7"/>
      <c r="N17" s="10">
        <v>0.03</v>
      </c>
    </row>
    <row r="18" spans="1:14" ht="12.75">
      <c r="A18" s="2" t="s">
        <v>74</v>
      </c>
      <c r="B18" s="2">
        <v>8.45</v>
      </c>
      <c r="C18" s="2">
        <v>0.51</v>
      </c>
      <c r="D18" s="2">
        <f t="shared" si="0"/>
        <v>18.910000000000004</v>
      </c>
      <c r="F18" s="2">
        <v>-42</v>
      </c>
      <c r="G18" s="7">
        <f>F18/H18</f>
        <v>-4.9704142011834325</v>
      </c>
      <c r="H18" s="2">
        <v>8.45</v>
      </c>
      <c r="J18" s="2">
        <v>2.45</v>
      </c>
      <c r="K18" s="2">
        <v>100</v>
      </c>
      <c r="L18" s="2">
        <f aca="true" t="shared" si="1" ref="L18:L24">J18*K18/100</f>
        <v>2.45</v>
      </c>
      <c r="M18" s="7">
        <v>0.058</v>
      </c>
      <c r="N18" s="10">
        <f aca="true" t="shared" si="2" ref="N18:N28">L18*M18*44/12</f>
        <v>0.5210333333333333</v>
      </c>
    </row>
    <row r="19" spans="1:14" ht="12.75">
      <c r="A19" s="2" t="s">
        <v>11</v>
      </c>
      <c r="B19" s="2">
        <v>10</v>
      </c>
      <c r="C19" s="2">
        <v>0.34</v>
      </c>
      <c r="D19" s="2">
        <f t="shared" si="0"/>
        <v>19.250000000000004</v>
      </c>
      <c r="F19" s="2">
        <v>1.5</v>
      </c>
      <c r="G19" s="7">
        <f>F19/H19</f>
        <v>0.15</v>
      </c>
      <c r="H19" s="2">
        <v>10</v>
      </c>
      <c r="J19" s="2">
        <v>10.85</v>
      </c>
      <c r="K19" s="2">
        <v>15</v>
      </c>
      <c r="L19" s="2">
        <f t="shared" si="1"/>
        <v>1.6275</v>
      </c>
      <c r="M19" s="7">
        <v>0.058</v>
      </c>
      <c r="N19" s="10">
        <f t="shared" si="2"/>
        <v>0.346115</v>
      </c>
    </row>
    <row r="20" spans="1:14" ht="12.75">
      <c r="A20" s="2" t="s">
        <v>12</v>
      </c>
      <c r="B20" s="2">
        <v>26</v>
      </c>
      <c r="C20" s="2">
        <v>0.27</v>
      </c>
      <c r="D20" s="2">
        <f t="shared" si="0"/>
        <v>19.520000000000003</v>
      </c>
      <c r="F20" s="2">
        <v>10</v>
      </c>
      <c r="G20" s="7">
        <f>F20/H20</f>
        <v>0.38461538461538464</v>
      </c>
      <c r="H20" s="2">
        <v>26</v>
      </c>
      <c r="J20" s="2">
        <v>2.9</v>
      </c>
      <c r="K20" s="2">
        <v>25</v>
      </c>
      <c r="L20" s="2">
        <f t="shared" si="1"/>
        <v>0.725</v>
      </c>
      <c r="M20" s="7">
        <v>0.104</v>
      </c>
      <c r="N20" s="10">
        <f t="shared" si="2"/>
        <v>0.27646666666666664</v>
      </c>
    </row>
    <row r="21" spans="1:14" ht="12.75">
      <c r="A21" s="2" t="s">
        <v>13</v>
      </c>
      <c r="B21" s="2">
        <v>26</v>
      </c>
      <c r="C21" s="2">
        <v>1.03</v>
      </c>
      <c r="D21" s="2">
        <f t="shared" si="0"/>
        <v>20.550000000000004</v>
      </c>
      <c r="F21" s="2">
        <v>10</v>
      </c>
      <c r="G21" s="7">
        <f>F21/H21</f>
        <v>0.38461538461538464</v>
      </c>
      <c r="H21" s="2">
        <v>26</v>
      </c>
      <c r="J21" s="2">
        <v>10.85</v>
      </c>
      <c r="K21" s="2">
        <v>25</v>
      </c>
      <c r="L21" s="2">
        <f t="shared" si="1"/>
        <v>2.7125</v>
      </c>
      <c r="M21" s="7">
        <v>0.104</v>
      </c>
      <c r="N21" s="10">
        <f t="shared" si="2"/>
        <v>1.0343666666666664</v>
      </c>
    </row>
    <row r="22" spans="1:14" ht="12.75">
      <c r="A22" s="2" t="s">
        <v>20</v>
      </c>
      <c r="B22" s="2">
        <v>41</v>
      </c>
      <c r="C22" s="2">
        <v>0.08</v>
      </c>
      <c r="D22" s="2">
        <f t="shared" si="0"/>
        <v>20.630000000000003</v>
      </c>
      <c r="F22" s="2">
        <v>7</v>
      </c>
      <c r="G22" s="7">
        <f>F22/H22</f>
        <v>0.17073170731707318</v>
      </c>
      <c r="H22" s="2">
        <v>41</v>
      </c>
      <c r="J22" s="2">
        <v>2.9</v>
      </c>
      <c r="K22" s="2">
        <v>15</v>
      </c>
      <c r="L22" s="2">
        <f t="shared" si="1"/>
        <v>0.435</v>
      </c>
      <c r="M22" s="7">
        <v>0.058</v>
      </c>
      <c r="N22" s="10">
        <f t="shared" si="2"/>
        <v>0.09251000000000002</v>
      </c>
    </row>
    <row r="23" spans="1:14" ht="12.75">
      <c r="A23" s="2" t="s">
        <v>14</v>
      </c>
      <c r="B23" s="2">
        <v>55</v>
      </c>
      <c r="C23" s="2">
        <v>0.5</v>
      </c>
      <c r="D23" s="2">
        <f t="shared" si="0"/>
        <v>21.130000000000003</v>
      </c>
      <c r="F23" s="2">
        <v>12.5</v>
      </c>
      <c r="G23" s="7">
        <v>0.227</v>
      </c>
      <c r="H23" s="2">
        <v>55</v>
      </c>
      <c r="J23" s="2">
        <f>J7</f>
        <v>16</v>
      </c>
      <c r="K23" s="2">
        <v>15</v>
      </c>
      <c r="L23" s="2">
        <f t="shared" si="1"/>
        <v>2.4</v>
      </c>
      <c r="M23" s="7">
        <v>0.058</v>
      </c>
      <c r="N23" s="10">
        <f t="shared" si="2"/>
        <v>0.5104</v>
      </c>
    </row>
    <row r="24" spans="1:14" ht="12.75">
      <c r="A24" s="2" t="s">
        <v>77</v>
      </c>
      <c r="B24" s="2">
        <v>60</v>
      </c>
      <c r="C24" s="2">
        <v>2.78</v>
      </c>
      <c r="D24" s="2">
        <f t="shared" si="0"/>
        <v>23.910000000000004</v>
      </c>
      <c r="F24" s="2">
        <v>17.5</v>
      </c>
      <c r="G24" s="7">
        <v>0.292</v>
      </c>
      <c r="H24" s="2">
        <v>60</v>
      </c>
      <c r="J24" s="2">
        <f>J7</f>
        <v>16</v>
      </c>
      <c r="K24" s="2">
        <v>60</v>
      </c>
      <c r="L24" s="2">
        <f t="shared" si="1"/>
        <v>9.6</v>
      </c>
      <c r="M24" s="7">
        <v>0.078</v>
      </c>
      <c r="N24" s="10">
        <f t="shared" si="2"/>
        <v>2.7456</v>
      </c>
    </row>
    <row r="25" spans="1:14" ht="12.75">
      <c r="A25" s="2" t="s">
        <v>15</v>
      </c>
      <c r="B25" s="2">
        <v>135</v>
      </c>
      <c r="C25" s="2">
        <v>0.22</v>
      </c>
      <c r="D25" s="2">
        <f t="shared" si="0"/>
        <v>24.130000000000003</v>
      </c>
      <c r="F25" s="2">
        <v>40.5</v>
      </c>
      <c r="G25" s="7">
        <f>F25/H25</f>
        <v>0.3</v>
      </c>
      <c r="H25" s="2">
        <v>135</v>
      </c>
      <c r="J25" s="2"/>
      <c r="K25" s="2"/>
      <c r="L25" s="2">
        <v>0.5</v>
      </c>
      <c r="M25" s="7">
        <v>0.078</v>
      </c>
      <c r="N25" s="10">
        <f t="shared" si="2"/>
        <v>0.143</v>
      </c>
    </row>
    <row r="26" spans="1:14" ht="12.75">
      <c r="A26" s="2" t="s">
        <v>72</v>
      </c>
      <c r="B26" s="2">
        <v>160</v>
      </c>
      <c r="C26" s="2">
        <v>0.55</v>
      </c>
      <c r="D26" s="2">
        <f t="shared" si="0"/>
        <v>24.680000000000003</v>
      </c>
      <c r="F26" s="2">
        <v>-4</v>
      </c>
      <c r="G26" s="7">
        <f>F26/H26</f>
        <v>-0.025</v>
      </c>
      <c r="H26" s="2">
        <v>160</v>
      </c>
      <c r="J26" s="2">
        <v>1.75</v>
      </c>
      <c r="K26" s="2">
        <v>100</v>
      </c>
      <c r="L26" s="2">
        <f>J26*K26/100</f>
        <v>1.75</v>
      </c>
      <c r="M26" s="7">
        <v>0.046</v>
      </c>
      <c r="N26" s="10">
        <f t="shared" si="2"/>
        <v>0.2951666666666667</v>
      </c>
    </row>
    <row r="27" spans="1:14" ht="12.75">
      <c r="A27" s="2" t="s">
        <v>21</v>
      </c>
      <c r="B27" s="2">
        <v>177</v>
      </c>
      <c r="C27" s="2">
        <v>0.32</v>
      </c>
      <c r="D27" s="2">
        <f t="shared" si="0"/>
        <v>25.000000000000004</v>
      </c>
      <c r="F27" s="2">
        <v>40</v>
      </c>
      <c r="G27" s="7">
        <f>F27/H27</f>
        <v>0.22598870056497175</v>
      </c>
      <c r="H27" s="2">
        <v>177</v>
      </c>
      <c r="J27" s="2"/>
      <c r="K27" s="2"/>
      <c r="L27" s="2">
        <v>1.3</v>
      </c>
      <c r="M27" s="7">
        <v>0.058</v>
      </c>
      <c r="N27" s="10">
        <f t="shared" si="2"/>
        <v>0.2764666666666667</v>
      </c>
    </row>
    <row r="28" spans="1:14" ht="12.75">
      <c r="A28" s="2" t="s">
        <v>16</v>
      </c>
      <c r="B28" s="2">
        <v>260</v>
      </c>
      <c r="C28" s="2">
        <v>0.1</v>
      </c>
      <c r="D28" s="2">
        <f t="shared" si="0"/>
        <v>25.100000000000005</v>
      </c>
      <c r="F28" s="2">
        <v>40.5</v>
      </c>
      <c r="G28" s="7">
        <f>F28/H28</f>
        <v>0.15576923076923077</v>
      </c>
      <c r="H28" s="2">
        <v>260</v>
      </c>
      <c r="J28" s="2">
        <v>0.6</v>
      </c>
      <c r="K28" s="2">
        <v>50</v>
      </c>
      <c r="L28" s="2">
        <f>J28*K28/100</f>
        <v>0.3</v>
      </c>
      <c r="M28" s="7">
        <v>0.045</v>
      </c>
      <c r="N28" s="10">
        <f t="shared" si="2"/>
        <v>0.049499999999999995</v>
      </c>
    </row>
    <row r="29" spans="1:8" ht="12.75">
      <c r="A29" s="8" t="s">
        <v>76</v>
      </c>
      <c r="B29" s="8"/>
      <c r="C29" s="8"/>
      <c r="D29" s="8"/>
      <c r="E29" s="8"/>
      <c r="F29" s="8">
        <v>39.5</v>
      </c>
      <c r="G29" s="9"/>
      <c r="H29" s="8"/>
    </row>
    <row r="31" spans="1:8" ht="12.75">
      <c r="A31" s="2" t="s">
        <v>23</v>
      </c>
      <c r="B31" s="2" t="s">
        <v>27</v>
      </c>
      <c r="C31" s="2"/>
      <c r="D31" s="2"/>
      <c r="F31" s="6" t="s">
        <v>39</v>
      </c>
      <c r="G31" s="6"/>
      <c r="H31" s="6"/>
    </row>
    <row r="32" spans="1:8" ht="12.75">
      <c r="A32" s="3" t="s">
        <v>22</v>
      </c>
      <c r="B32" s="4" t="s">
        <v>24</v>
      </c>
      <c r="C32" s="4" t="s">
        <v>25</v>
      </c>
      <c r="D32" s="4" t="s">
        <v>26</v>
      </c>
      <c r="F32" s="6" t="s">
        <v>24</v>
      </c>
      <c r="G32" s="6" t="s">
        <v>25</v>
      </c>
      <c r="H32" s="6" t="s">
        <v>26</v>
      </c>
    </row>
    <row r="33" spans="1:8" ht="12.75">
      <c r="A33" s="2" t="s">
        <v>33</v>
      </c>
      <c r="B33" s="2">
        <v>0.058</v>
      </c>
      <c r="C33" s="2">
        <v>0.078</v>
      </c>
      <c r="D33" s="2">
        <v>0.104</v>
      </c>
      <c r="F33" s="6">
        <v>0.0529</v>
      </c>
      <c r="G33" s="6"/>
      <c r="H33" s="6">
        <v>0.149</v>
      </c>
    </row>
    <row r="34" spans="1:4" ht="12.75">
      <c r="A34" s="2" t="s">
        <v>34</v>
      </c>
      <c r="B34" s="2">
        <v>0.025</v>
      </c>
      <c r="C34" s="2">
        <v>0.045</v>
      </c>
      <c r="D34" s="2">
        <v>0.071</v>
      </c>
    </row>
    <row r="35" spans="1:4" ht="12.75">
      <c r="A35" s="2" t="s">
        <v>35</v>
      </c>
      <c r="B35" s="2">
        <v>0.058</v>
      </c>
      <c r="C35" s="2">
        <v>0.078</v>
      </c>
      <c r="D35" s="2">
        <v>0.104</v>
      </c>
    </row>
    <row r="36" spans="1:4" ht="12.75">
      <c r="A36" s="2" t="s">
        <v>36</v>
      </c>
      <c r="B36" s="2">
        <v>0.058</v>
      </c>
      <c r="C36" s="2">
        <v>0.078</v>
      </c>
      <c r="D36" s="2"/>
    </row>
    <row r="37" spans="1:4" ht="12.75">
      <c r="A37" s="2" t="s">
        <v>37</v>
      </c>
      <c r="B37" s="2">
        <v>0.046</v>
      </c>
      <c r="C37" s="2">
        <v>0.061</v>
      </c>
      <c r="D37" s="2"/>
    </row>
    <row r="38" spans="1:4" ht="12.75">
      <c r="A38" s="2" t="s">
        <v>38</v>
      </c>
      <c r="B38" s="2">
        <v>0.023</v>
      </c>
      <c r="C38" s="2">
        <v>0.043</v>
      </c>
      <c r="D38" s="2">
        <v>0.069</v>
      </c>
    </row>
    <row r="40" spans="1:4" ht="12.75">
      <c r="A40" s="2" t="s">
        <v>40</v>
      </c>
      <c r="B40" s="2"/>
      <c r="C40" s="2"/>
      <c r="D40" s="2"/>
    </row>
    <row r="41" spans="1:4" ht="12.75">
      <c r="A41" s="3" t="s">
        <v>41</v>
      </c>
      <c r="B41" s="3" t="s">
        <v>42</v>
      </c>
      <c r="C41" s="3" t="s">
        <v>43</v>
      </c>
      <c r="D41" s="3" t="s">
        <v>44</v>
      </c>
    </row>
    <row r="42" spans="1:4" ht="12.75">
      <c r="A42" s="2" t="s">
        <v>45</v>
      </c>
      <c r="B42" s="5">
        <v>0.035</v>
      </c>
      <c r="C42" s="2"/>
      <c r="D42" s="2" t="s">
        <v>46</v>
      </c>
    </row>
    <row r="43" spans="1:4" ht="12.75">
      <c r="A43" s="2" t="s">
        <v>47</v>
      </c>
      <c r="B43" s="2">
        <v>0.43</v>
      </c>
      <c r="C43" s="2" t="s">
        <v>48</v>
      </c>
      <c r="D43" s="2" t="s">
        <v>49</v>
      </c>
    </row>
    <row r="44" spans="1:4" ht="12.75">
      <c r="A44" s="2" t="s">
        <v>50</v>
      </c>
      <c r="B44" s="2">
        <v>0.185</v>
      </c>
      <c r="C44" s="2" t="s">
        <v>48</v>
      </c>
      <c r="D44" s="2" t="s">
        <v>49</v>
      </c>
    </row>
    <row r="45" spans="1:4" ht="12.75">
      <c r="A45" s="2" t="s">
        <v>51</v>
      </c>
      <c r="B45" s="2">
        <v>6.06</v>
      </c>
      <c r="C45" s="2" t="s">
        <v>52</v>
      </c>
      <c r="D45" s="2" t="s">
        <v>53</v>
      </c>
    </row>
    <row r="46" spans="1:4" ht="12.75">
      <c r="A46" s="2" t="s">
        <v>54</v>
      </c>
      <c r="B46" s="2">
        <v>1.86</v>
      </c>
      <c r="C46" s="2" t="s">
        <v>52</v>
      </c>
      <c r="D46" s="2" t="s">
        <v>55</v>
      </c>
    </row>
    <row r="47" spans="1:4" ht="12.75">
      <c r="A47" s="2" t="s">
        <v>56</v>
      </c>
      <c r="B47" s="2">
        <v>2.79</v>
      </c>
      <c r="C47" s="2" t="s">
        <v>52</v>
      </c>
      <c r="D47" s="2" t="s">
        <v>57</v>
      </c>
    </row>
    <row r="48" spans="1:4" ht="12.75">
      <c r="A48" s="2" t="s">
        <v>58</v>
      </c>
      <c r="B48" s="2">
        <v>8.32</v>
      </c>
      <c r="C48" s="2" t="s">
        <v>52</v>
      </c>
      <c r="D48" s="2" t="s">
        <v>59</v>
      </c>
    </row>
    <row r="49" spans="1:4" ht="12.75">
      <c r="A49" s="2" t="s">
        <v>61</v>
      </c>
      <c r="B49" s="2">
        <v>8.94</v>
      </c>
      <c r="C49" s="2" t="s">
        <v>52</v>
      </c>
      <c r="D49" s="2" t="s">
        <v>60</v>
      </c>
    </row>
    <row r="50" spans="1:4" ht="12.75">
      <c r="A50" s="2" t="s">
        <v>62</v>
      </c>
      <c r="B50" s="2">
        <v>5.13</v>
      </c>
      <c r="C50" s="2" t="s">
        <v>52</v>
      </c>
      <c r="D50" s="2" t="s">
        <v>63</v>
      </c>
    </row>
    <row r="51" spans="1:4" ht="12.75">
      <c r="A51" s="2" t="s">
        <v>71</v>
      </c>
      <c r="B51" s="2">
        <v>1.365</v>
      </c>
      <c r="C51" s="2" t="s">
        <v>52</v>
      </c>
      <c r="D51" s="2" t="s">
        <v>64</v>
      </c>
    </row>
  </sheetData>
  <printOptions/>
  <pageMargins left="0.67" right="0.59" top="1" bottom="1" header="0.5" footer="0.5"/>
  <pageSetup fitToHeight="1" fitToWidth="1" orientation="landscape" paperSize="9" scale="67" r:id="rId3"/>
  <headerFooter alignWithMargins="0">
    <oddHeader>&amp;C&amp;F&amp;R&amp;D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Change preferred organization in ~/.wine/system.reg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
</dc:creator>
  <cp:keywords/>
  <dc:description/>
  <cp:lastModifiedBy>C
</cp:lastModifiedBy>
  <cp:lastPrinted>2008-03-22T12:23:00Z</cp:lastPrinted>
  <dcterms:created xsi:type="dcterms:W3CDTF">2008-03-03T10:14:18Z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